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VID-19\PUC\Dkt  5026\"/>
    </mc:Choice>
  </mc:AlternateContent>
  <xr:revisionPtr revIDLastSave="0" documentId="8_{BEE44B45-7C9A-49B3-9A3B-6A00370A7316}" xr6:coauthVersionLast="36" xr6:coauthVersionMax="36" xr10:uidLastSave="{00000000-0000-0000-0000-000000000000}"/>
  <bookViews>
    <workbookView xWindow="0" yWindow="0" windowWidth="24000" windowHeight="967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Input'!$A$1:$L$47</definedName>
    <definedName name="_xlnm.Print_Area" localSheetId="2">'Financial Input'!$A$1:$M$22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4" l="1"/>
  <c r="C64" i="4"/>
  <c r="C62" i="4"/>
  <c r="B63" i="4"/>
  <c r="B64" i="4"/>
  <c r="B62" i="4"/>
  <c r="D63" i="4" l="1"/>
  <c r="D64" i="4"/>
  <c r="C105" i="4" l="1"/>
  <c r="AB34" i="4" s="1"/>
  <c r="C106" i="4"/>
  <c r="AD34" i="4" s="1"/>
  <c r="B105" i="4"/>
  <c r="D105" i="4" s="1"/>
  <c r="B106" i="4"/>
  <c r="AE34" i="4" s="1"/>
  <c r="C91" i="4"/>
  <c r="AB33" i="4" s="1"/>
  <c r="C92" i="4"/>
  <c r="AD33" i="4" s="1"/>
  <c r="B91" i="4"/>
  <c r="AC33" i="4" s="1"/>
  <c r="B92" i="4"/>
  <c r="AE33" i="4" s="1"/>
  <c r="C77" i="4"/>
  <c r="AB32" i="4" s="1"/>
  <c r="C78" i="4"/>
  <c r="AD32" i="4" s="1"/>
  <c r="B77" i="4"/>
  <c r="AC32" i="4" s="1"/>
  <c r="B78" i="4"/>
  <c r="D78" i="4" s="1"/>
  <c r="AD35" i="4" l="1"/>
  <c r="D106" i="4"/>
  <c r="AB35" i="4"/>
  <c r="D91" i="4"/>
  <c r="AC34" i="4"/>
  <c r="AC35" i="4" s="1"/>
  <c r="AB36" i="4" s="1"/>
  <c r="D92" i="4"/>
  <c r="AE32" i="4"/>
  <c r="AE35" i="4" s="1"/>
  <c r="AD36" i="4" s="1"/>
  <c r="M12" i="5" l="1"/>
  <c r="H29" i="3"/>
  <c r="D29" i="3"/>
  <c r="C29" i="3"/>
  <c r="G29" i="3"/>
  <c r="D77" i="4" l="1"/>
  <c r="D28" i="3" l="1"/>
  <c r="C28" i="3"/>
  <c r="H28" i="3"/>
  <c r="G28" i="3"/>
  <c r="M20" i="5"/>
  <c r="B35" i="4" l="1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M16" i="5" l="1"/>
  <c r="M8" i="5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<sst xmlns="http://schemas.openxmlformats.org/spreadsheetml/2006/main" count="194" uniqueCount="62">
  <si>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</si>
  <si>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</si>
  <si>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</si>
  <si>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</si>
  <si>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</si>
  <si>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</si>
  <si>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</si>
  <si>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</si>
  <si>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</si>
  <si>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</si>
  <si>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</si>
  <si>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</si>
  <si>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</si>
  <si>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</si>
  <si>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</si>
  <si>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</si>
  <si>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</si>
  <si>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</si>
  <si>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</si>
  <si>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</si>
  <si>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</si>
  <si>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</si>
  <si>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</si>
  <si>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</si>
  <si>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</si>
  <si>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</si>
  <si>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</si>
  <si>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</si>
  <si>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</si>
  <si>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</si>
  <si>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</si>
  <si>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</si>
  <si>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</si>
  <si>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</si>
  <si>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</si>
  <si>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</si>
  <si>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</si>
  <si>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</si>
  <si>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</si>
  <si>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</si>
  <si>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</si>
  <si>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</si>
  <si>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</si>
  <si>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</si>
  <si>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</si>
  <si>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</si>
  <si>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</si>
  <si>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</si>
  <si>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</si>
  <si>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</si>
  <si>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</si>
  <si>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</si>
  <si>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</si>
  <si>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</si>
  <si>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</si>
  <si>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</si>
  <si>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</si>
  <si>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</si>
  <si>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</si>
  <si>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</si>
  <si>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Current Year (2020)</t>
  </si>
  <si>
    <t>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</si>
</sst>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166" fontId="0" fillId="0" borderId="0" xfId="0" applyNumberForma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topLeftCell="A26" zoomScale="90" zoomScaleNormal="90" workbookViewId="0">
      <selection activeCell="T75" sqref="T7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59" t="s">
        <v>21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2" t="str">
        <f>'Demand Input'!C8</f>
        <v>Newport Water Division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61" t="s">
        <v>8</v>
      </c>
      <c r="E31" s="61"/>
      <c r="F31" s="52"/>
      <c r="G31" s="61" t="s">
        <v>9</v>
      </c>
      <c r="H31" s="61"/>
      <c r="I31" s="52"/>
      <c r="J31" s="61" t="s">
        <v>10</v>
      </c>
      <c r="K31" s="61"/>
      <c r="L31" s="52"/>
      <c r="M31" s="61" t="s">
        <v>2</v>
      </c>
      <c r="N31" s="61"/>
      <c r="O31" s="52"/>
      <c r="P31" s="61" t="s">
        <v>11</v>
      </c>
      <c r="Q31" s="61"/>
      <c r="R31" s="52"/>
      <c r="S31" s="61" t="s">
        <v>12</v>
      </c>
      <c r="T31" s="61"/>
      <c r="U31" s="52"/>
      <c r="V31" s="61" t="s">
        <v>13</v>
      </c>
      <c r="W31" s="61"/>
      <c r="X31" s="61" t="s">
        <v>51</v>
      </c>
      <c r="Y31" s="61"/>
      <c r="Z31" s="61" t="s">
        <v>52</v>
      </c>
      <c r="AA31" s="61"/>
      <c r="AB31" s="61" t="s">
        <v>55</v>
      </c>
      <c r="AC31" s="61"/>
      <c r="AD31" s="61" t="s">
        <v>57</v>
      </c>
      <c r="AE31" s="61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6">
        <f>E35/D35-1</f>
        <v>-9.1781436066037947E-2</v>
      </c>
      <c r="E36" s="57"/>
      <c r="F36" s="19"/>
      <c r="G36" s="56">
        <f>H35/G35-1</f>
        <v>9.1081920315767562E-2</v>
      </c>
      <c r="H36" s="57"/>
      <c r="I36" s="19"/>
      <c r="J36" s="56">
        <f>K35/J35-1</f>
        <v>1.5190126417827798E-3</v>
      </c>
      <c r="K36" s="57"/>
      <c r="L36" s="19"/>
      <c r="M36" s="56">
        <f>N35/M35-1</f>
        <v>-4.5609441302914666E-2</v>
      </c>
      <c r="N36" s="57"/>
      <c r="O36" s="19"/>
      <c r="P36" s="56">
        <f>Q35/P35-1</f>
        <v>-7.0480627285742892E-2</v>
      </c>
      <c r="Q36" s="57"/>
      <c r="R36" s="19"/>
      <c r="S36" s="56">
        <f>T35/S35-1</f>
        <v>-7.8945533161308701E-3</v>
      </c>
      <c r="T36" s="57"/>
      <c r="U36" s="19"/>
      <c r="V36" s="56">
        <f>W35/V35-1</f>
        <v>2.639773454707206E-2</v>
      </c>
      <c r="W36" s="57"/>
      <c r="X36" s="56">
        <f>Y35/X35-1</f>
        <v>0.1699985846719978</v>
      </c>
      <c r="Y36" s="57"/>
      <c r="Z36" s="56">
        <f>AA35/Z35-1</f>
        <v>0.10093630345212601</v>
      </c>
      <c r="AA36" s="57"/>
      <c r="AB36" s="56">
        <f>AC35/AB35-1</f>
        <v>3.1554045048647117E-2</v>
      </c>
      <c r="AC36" s="57"/>
      <c r="AD36" s="56">
        <f>AE35/AD35-1</f>
        <v>-6.7741935483870974E-2</v>
      </c>
      <c r="AE36" s="57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8" t="s">
        <v>24</v>
      </c>
      <c r="B50" s="58"/>
      <c r="C50" s="58"/>
      <c r="D50" s="58"/>
      <c r="E50" s="5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Input'!F37</f>
        <v>4.62</v>
      </c>
      <c r="C54" s="23">
        <f>'Demand Input'!D37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Input'!F38</f>
        <v>4.71</v>
      </c>
      <c r="C55" s="23">
        <f>'Demand Input'!D38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Input'!F39</f>
        <v>4.58</v>
      </c>
      <c r="C56" s="23">
        <f>'Demand Input'!D39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Input'!F40</f>
        <v>4.75</v>
      </c>
      <c r="C57" s="23">
        <f>'Demand Input'!D40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Input'!F41</f>
        <v>5.3</v>
      </c>
      <c r="C58" s="23">
        <f>'Demand Input'!D41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Input'!F42</f>
        <v>6.45</v>
      </c>
      <c r="C59" s="23">
        <f>'Demand Input'!D42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Input'!F43</f>
        <v>7.65</v>
      </c>
      <c r="C60" s="23">
        <f>'Demand Input'!D43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51</v>
      </c>
      <c r="B61" s="23">
        <f>'Demand Input'!F44</f>
        <v>7.5</v>
      </c>
      <c r="C61" s="23">
        <f>'Demand Input'!D44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52</v>
      </c>
      <c r="B62" s="23">
        <f>'Demand Input'!F45</f>
        <v>6.81</v>
      </c>
      <c r="C62" s="23">
        <f>'Demand Input'!D45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55</v>
      </c>
      <c r="B63" s="23">
        <f>'Demand Input'!F46</f>
        <v>5.66</v>
      </c>
      <c r="C63" s="23">
        <f>'Demand Input'!D46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57</v>
      </c>
      <c r="B64" s="23">
        <f>'Demand Input'!F47</f>
        <v>4.9400000000000004</v>
      </c>
      <c r="C64" s="23">
        <f>'Demand Input'!D47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51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52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55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57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51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52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55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57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51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52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55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57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AB31:AC31"/>
    <mergeCell ref="AB36:AC36"/>
    <mergeCell ref="AD31:AE31"/>
    <mergeCell ref="AD36:AE36"/>
    <mergeCell ref="X31:Y31"/>
    <mergeCell ref="X36:Y36"/>
    <mergeCell ref="Z36:AA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P36:Q36"/>
    <mergeCell ref="S36:T36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5"/>
  <sheetViews>
    <sheetView showGridLines="0" topLeftCell="A46" zoomScaleNormal="100" workbookViewId="0">
      <selection activeCell="K46" sqref="K46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7" t="s">
        <v>21</v>
      </c>
      <c r="B1" s="68"/>
      <c r="C1" s="68"/>
      <c r="D1" s="68"/>
      <c r="E1" s="68"/>
      <c r="F1" s="68"/>
      <c r="G1" s="68"/>
      <c r="H1" s="68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8"/>
      <c r="B2" s="68"/>
      <c r="C2" s="68"/>
      <c r="D2" s="68"/>
      <c r="E2" s="68"/>
      <c r="F2" s="68"/>
      <c r="G2" s="68"/>
      <c r="H2" s="68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8"/>
      <c r="B3" s="68"/>
      <c r="C3" s="68"/>
      <c r="D3" s="68"/>
      <c r="E3" s="68"/>
      <c r="F3" s="68"/>
      <c r="G3" s="68"/>
      <c r="H3" s="68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8"/>
      <c r="B4" s="68"/>
      <c r="C4" s="68"/>
      <c r="D4" s="68"/>
      <c r="E4" s="68"/>
      <c r="F4" s="68"/>
      <c r="G4" s="68"/>
      <c r="H4" s="6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9" t="str">
        <f>C8</f>
        <v>Newport Water Division</v>
      </c>
      <c r="D5" s="69"/>
      <c r="E5" s="69"/>
      <c r="F5" s="69"/>
      <c r="G5" s="69"/>
      <c r="H5" s="6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9"/>
      <c r="D6" s="69"/>
      <c r="E6" s="69"/>
      <c r="F6" s="69"/>
      <c r="G6" s="69"/>
      <c r="H6" s="69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1" t="s">
        <v>46</v>
      </c>
      <c r="D8" s="71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1" t="s">
        <v>45</v>
      </c>
      <c r="D9" s="71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1" t="s">
        <v>22</v>
      </c>
      <c r="D10" s="71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6"/>
      <c r="C12" s="66"/>
      <c r="D12" s="66"/>
      <c r="E12" s="66"/>
      <c r="F12" s="66"/>
      <c r="G12" s="66"/>
      <c r="H12" s="66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0" t="str">
        <f>"Input Customer Demand ("&amp;C9&amp;")"</f>
        <v>Input Customer Demand (Kgal)</v>
      </c>
      <c r="C14" s="70"/>
      <c r="D14" s="70"/>
      <c r="E14" s="70"/>
      <c r="F14" s="70"/>
      <c r="G14" s="70"/>
      <c r="H14" s="7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4" t="s">
        <v>16</v>
      </c>
      <c r="C15" s="64"/>
      <c r="D15" s="64"/>
      <c r="E15" s="64"/>
      <c r="F15" s="64"/>
      <c r="G15" s="64"/>
      <c r="H15" s="6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3" t="s">
        <v>17</v>
      </c>
      <c r="C16" s="63"/>
      <c r="D16" s="63"/>
      <c r="E16" s="37"/>
      <c r="F16" s="63" t="s">
        <v>58</v>
      </c>
      <c r="G16" s="63"/>
      <c r="H16" s="63"/>
      <c r="I16" s="37"/>
      <c r="J16" s="63" t="s">
        <v>59</v>
      </c>
      <c r="K16" s="63"/>
      <c r="L16" s="6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44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44518</v>
      </c>
      <c r="K18" s="21">
        <v>19903</v>
      </c>
      <c r="L18" s="21"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/>
      <c r="K19" s="21"/>
      <c r="L19" s="21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/>
      <c r="K20" s="21"/>
      <c r="L20" s="2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/>
      <c r="K21" s="21"/>
      <c r="L21" s="21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/>
      <c r="K22" s="21"/>
      <c r="L22" s="2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/>
      <c r="K23" s="21"/>
      <c r="L23" s="2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/>
      <c r="K24" s="21"/>
      <c r="L24" s="2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/>
      <c r="K25" s="21"/>
      <c r="L25" s="2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51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/>
      <c r="K26" s="21"/>
      <c r="L26" s="2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52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/>
      <c r="K27" s="21"/>
      <c r="L27" s="2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55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/>
      <c r="K28" s="21"/>
      <c r="L28" s="2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57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5"/>
      <c r="C31" s="65"/>
      <c r="D31" s="65"/>
      <c r="E31" s="65"/>
      <c r="F31" s="65"/>
      <c r="G31" s="65"/>
      <c r="H31" s="65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0" t="str">
        <f>"Input Water Produced ("&amp;C10&amp;")"</f>
        <v>Input Water Produced (MGD)</v>
      </c>
      <c r="C33" s="70"/>
      <c r="D33" s="70"/>
      <c r="E33" s="70"/>
      <c r="F33" s="70"/>
      <c r="G33" s="70"/>
      <c r="H33" s="70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4" t="s">
        <v>20</v>
      </c>
      <c r="C34" s="64"/>
      <c r="D34" s="64"/>
      <c r="E34" s="64"/>
      <c r="F34" s="64"/>
      <c r="G34" s="64"/>
      <c r="H34" s="6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50</v>
      </c>
      <c r="C35" s="39" t="s">
        <v>49</v>
      </c>
      <c r="D35" s="40" t="s">
        <v>17</v>
      </c>
      <c r="E35" s="41"/>
      <c r="F35" s="40" t="s">
        <v>60</v>
      </c>
      <c r="G35" s="40" t="s">
        <v>59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5" customHeight="1" x14ac:dyDescent="0.35">
      <c r="A36" s="38"/>
      <c r="B36" s="35" t="s">
        <v>57</v>
      </c>
      <c r="C36" s="42" t="s">
        <v>44</v>
      </c>
      <c r="D36" s="20"/>
      <c r="E36" s="41"/>
      <c r="F36" s="20"/>
      <c r="G36" s="20"/>
      <c r="H36" s="35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44</v>
      </c>
      <c r="C37" s="42" t="s">
        <v>8</v>
      </c>
      <c r="D37" s="20">
        <v>5.0999999999999996</v>
      </c>
      <c r="E37" s="43"/>
      <c r="F37" s="20">
        <v>4.62</v>
      </c>
      <c r="G37" s="20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8</v>
      </c>
      <c r="C38" s="42" t="s">
        <v>9</v>
      </c>
      <c r="D38" s="20">
        <v>5.0599999999999996</v>
      </c>
      <c r="E38" s="43"/>
      <c r="F38" s="20">
        <v>4.71</v>
      </c>
      <c r="G38" s="20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9</v>
      </c>
      <c r="C39" s="42" t="s">
        <v>10</v>
      </c>
      <c r="D39" s="20">
        <v>5.01</v>
      </c>
      <c r="E39" s="43"/>
      <c r="F39" s="20">
        <v>4.58</v>
      </c>
      <c r="G39" s="20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10</v>
      </c>
      <c r="C40" s="42" t="s">
        <v>2</v>
      </c>
      <c r="D40" s="20">
        <v>5.21</v>
      </c>
      <c r="E40" s="43"/>
      <c r="F40" s="20">
        <v>4.75</v>
      </c>
      <c r="G40" s="20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2</v>
      </c>
      <c r="C41" s="42" t="s">
        <v>11</v>
      </c>
      <c r="D41" s="20">
        <v>5.53</v>
      </c>
      <c r="E41" s="43"/>
      <c r="F41" s="20">
        <v>5.3</v>
      </c>
      <c r="G41" s="20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11</v>
      </c>
      <c r="C42" s="42" t="s">
        <v>12</v>
      </c>
      <c r="D42" s="20">
        <v>5.89</v>
      </c>
      <c r="E42" s="43"/>
      <c r="F42" s="20">
        <v>6.45</v>
      </c>
      <c r="G42" s="20"/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12</v>
      </c>
      <c r="C43" s="42" t="s">
        <v>13</v>
      </c>
      <c r="D43" s="20">
        <v>6.85</v>
      </c>
      <c r="E43" s="43"/>
      <c r="F43" s="20">
        <v>7.65</v>
      </c>
      <c r="G43" s="20"/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13</v>
      </c>
      <c r="C44" s="42" t="s">
        <v>51</v>
      </c>
      <c r="D44" s="20">
        <v>7.01</v>
      </c>
      <c r="E44" s="43"/>
      <c r="F44" s="20">
        <v>7.5</v>
      </c>
      <c r="G44" s="20"/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51</v>
      </c>
      <c r="C45" s="42" t="s">
        <v>53</v>
      </c>
      <c r="D45" s="20">
        <v>6.18</v>
      </c>
      <c r="E45" s="43"/>
      <c r="F45" s="20">
        <v>6.81</v>
      </c>
      <c r="G45" s="20"/>
      <c r="H45" s="32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8"/>
      <c r="B46" s="35" t="s">
        <v>52</v>
      </c>
      <c r="C46" s="42" t="s">
        <v>54</v>
      </c>
      <c r="D46" s="20">
        <v>5.91</v>
      </c>
      <c r="E46" s="43"/>
      <c r="F46" s="20">
        <v>5.66</v>
      </c>
      <c r="G46" s="20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 t="s">
        <v>55</v>
      </c>
      <c r="C47" s="53" t="s">
        <v>56</v>
      </c>
      <c r="D47" s="20">
        <v>5.0599999999999996</v>
      </c>
      <c r="E47" s="43"/>
      <c r="F47" s="20">
        <v>4.9400000000000004</v>
      </c>
      <c r="G47" s="20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 t="s">
        <v>57</v>
      </c>
      <c r="C48" s="55" t="s">
        <v>61</v>
      </c>
      <c r="D48" s="54">
        <v>4.7300000000000004</v>
      </c>
      <c r="E48" s="43"/>
      <c r="F48" s="54">
        <v>4.63</v>
      </c>
      <c r="G48" s="54"/>
      <c r="H48" s="29"/>
      <c r="I48" s="29"/>
      <c r="J48" s="29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A72" s="35"/>
      <c r="B72" s="35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  <row r="295" spans="9:71" x14ac:dyDescent="0.25"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87"/>
  <sheetViews>
    <sheetView tabSelected="1" topLeftCell="A43" zoomScaleNormal="100" workbookViewId="0">
      <selection activeCell="O11" sqref="O11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44</v>
      </c>
      <c r="E8" s="27">
        <v>1079078</v>
      </c>
      <c r="G8" s="27">
        <v>311875</v>
      </c>
      <c r="I8" s="27">
        <v>112926</v>
      </c>
      <c r="K8" s="27">
        <v>179985</v>
      </c>
      <c r="M8" s="27">
        <f>SUM(E8,G8,I8,K8)</f>
        <v>1683864</v>
      </c>
      <c r="N8" s="8"/>
      <c r="O8" s="48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48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57</v>
      </c>
      <c r="E12" s="27">
        <v>1165581</v>
      </c>
      <c r="G12" s="27">
        <v>288268</v>
      </c>
      <c r="I12" s="27">
        <v>158556</v>
      </c>
      <c r="K12" s="27">
        <v>202455</v>
      </c>
      <c r="M12" s="27">
        <f>SUM(E12:K12)</f>
        <v>1814860</v>
      </c>
      <c r="N12" s="8"/>
      <c r="O12" s="48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44</v>
      </c>
      <c r="E16" s="27">
        <v>1045897</v>
      </c>
      <c r="G16" s="27">
        <v>363416</v>
      </c>
      <c r="I16" s="27">
        <v>102245</v>
      </c>
      <c r="K16" s="27">
        <v>112777</v>
      </c>
      <c r="M16" s="27">
        <f>SUM(E16,G16,I16,K16)</f>
        <v>1624335</v>
      </c>
      <c r="N16" s="8"/>
      <c r="T16" s="32"/>
      <c r="U16" s="32"/>
      <c r="V16" s="32"/>
      <c r="W16" s="32"/>
      <c r="X16" s="32"/>
    </row>
    <row r="17" spans="1:31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31" x14ac:dyDescent="0.25">
      <c r="N18" s="8"/>
      <c r="T18" s="32"/>
      <c r="U18" s="32"/>
      <c r="V18" s="32"/>
      <c r="W18" s="32"/>
      <c r="X18" s="32"/>
    </row>
    <row r="19" spans="1:31" x14ac:dyDescent="0.25">
      <c r="N19" s="8"/>
      <c r="T19" s="32"/>
      <c r="U19" s="32"/>
      <c r="V19" s="32"/>
      <c r="W19" s="32"/>
      <c r="X19" s="32"/>
    </row>
    <row r="20" spans="1:31" x14ac:dyDescent="0.25">
      <c r="C20" s="25" t="s">
        <v>57</v>
      </c>
      <c r="E20" s="27">
        <v>1257023</v>
      </c>
      <c r="G20" s="27">
        <v>251805</v>
      </c>
      <c r="I20" s="27">
        <v>96872</v>
      </c>
      <c r="K20" s="27">
        <v>97239</v>
      </c>
      <c r="M20" s="27">
        <f>SUM(E20,G20,I20,K20)</f>
        <v>1702939</v>
      </c>
      <c r="N20" s="8"/>
      <c r="T20" s="32"/>
      <c r="U20" s="32"/>
      <c r="V20" s="32"/>
      <c r="W20" s="32"/>
      <c r="X20" s="32"/>
    </row>
    <row r="21" spans="1:31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31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31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31" ht="18.75" x14ac:dyDescent="0.3">
      <c r="A24" s="35"/>
      <c r="B24" s="46" t="s">
        <v>35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3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31" x14ac:dyDescent="0.25">
      <c r="A26" s="35"/>
      <c r="B26" s="35"/>
      <c r="C26" s="35" t="s">
        <v>36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3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51"/>
      <c r="L27" s="51"/>
      <c r="M27" s="51"/>
      <c r="N27" s="51"/>
      <c r="O27" s="51"/>
      <c r="P27" s="51"/>
      <c r="Q27" s="35"/>
      <c r="R27" s="35"/>
      <c r="S27" s="35"/>
      <c r="T27" s="32"/>
      <c r="U27" s="32"/>
      <c r="V27" s="32"/>
      <c r="W27" s="32"/>
      <c r="X27" s="32"/>
    </row>
    <row r="28" spans="1:31" x14ac:dyDescent="0.25">
      <c r="A28" s="47"/>
      <c r="B28" s="47"/>
      <c r="C28" s="47"/>
      <c r="D28" s="47"/>
      <c r="E28" s="47"/>
      <c r="F28" s="47"/>
      <c r="G28" s="47"/>
      <c r="H28" s="4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31" x14ac:dyDescent="0.25">
      <c r="A29" s="47"/>
      <c r="B29" s="47"/>
      <c r="C29" s="25" t="s">
        <v>44</v>
      </c>
      <c r="D29" s="47"/>
      <c r="E29" s="49">
        <v>1725</v>
      </c>
      <c r="F29" s="47"/>
      <c r="G29" s="27">
        <v>580235</v>
      </c>
      <c r="H29" s="47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30" x14ac:dyDescent="0.25">
      <c r="C30" s="26" t="s">
        <v>28</v>
      </c>
      <c r="D30" s="26"/>
      <c r="E30" s="28" t="s">
        <v>37</v>
      </c>
      <c r="F30" s="26"/>
      <c r="G30" s="28" t="s">
        <v>38</v>
      </c>
      <c r="H30" s="26"/>
      <c r="I30" s="44"/>
      <c r="J30" s="44"/>
      <c r="K30" s="44"/>
      <c r="L30" s="44"/>
      <c r="M30" s="44"/>
      <c r="N30" s="4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x14ac:dyDescent="0.25">
      <c r="I31" s="32"/>
      <c r="J31" s="32"/>
      <c r="K31" s="32"/>
      <c r="L31" s="32"/>
      <c r="M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x14ac:dyDescent="0.25">
      <c r="C32" s="26"/>
      <c r="D32" s="26"/>
      <c r="E32" s="26"/>
      <c r="F32" s="26"/>
      <c r="G32" s="26"/>
      <c r="H32" s="26"/>
      <c r="I32" s="44"/>
      <c r="J32" s="32"/>
      <c r="K32" s="32"/>
      <c r="L32" s="32"/>
      <c r="M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x14ac:dyDescent="0.25">
      <c r="C33" s="25" t="s">
        <v>57</v>
      </c>
      <c r="D33" s="47"/>
      <c r="E33" s="49">
        <v>1793</v>
      </c>
      <c r="F33" s="47"/>
      <c r="G33" s="27">
        <v>593436</v>
      </c>
      <c r="H33" s="26"/>
      <c r="I33" s="44"/>
      <c r="J33" s="32"/>
      <c r="K33" s="32"/>
      <c r="L33" s="32"/>
      <c r="M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30" x14ac:dyDescent="0.25">
      <c r="C34" s="26" t="s">
        <v>32</v>
      </c>
      <c r="D34" s="26"/>
      <c r="E34" s="28" t="s">
        <v>37</v>
      </c>
      <c r="F34" s="26"/>
      <c r="G34" s="28" t="s">
        <v>38</v>
      </c>
      <c r="H34" s="26"/>
      <c r="I34" s="44"/>
      <c r="J34" s="32"/>
      <c r="K34" s="32"/>
      <c r="L34" s="32"/>
      <c r="M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x14ac:dyDescent="0.25">
      <c r="C35" s="26"/>
      <c r="D35" s="26"/>
      <c r="E35" s="26"/>
      <c r="F35" s="26"/>
      <c r="G35" s="26"/>
      <c r="H35" s="26"/>
      <c r="I35" s="44"/>
      <c r="J35" s="32"/>
      <c r="K35" s="32"/>
      <c r="L35" s="32"/>
      <c r="M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x14ac:dyDescent="0.25">
      <c r="C36" s="26"/>
      <c r="D36" s="26"/>
      <c r="E36" s="26"/>
      <c r="F36" s="26"/>
      <c r="G36" s="26"/>
      <c r="H36" s="26"/>
      <c r="I36" s="44"/>
      <c r="J36" s="32"/>
      <c r="K36" s="32"/>
      <c r="L36" s="32"/>
      <c r="M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x14ac:dyDescent="0.25">
      <c r="C37" s="25" t="s">
        <v>44</v>
      </c>
      <c r="D37" s="26"/>
      <c r="E37" s="49">
        <v>1526</v>
      </c>
      <c r="F37" s="26"/>
      <c r="G37" s="27">
        <v>557124</v>
      </c>
      <c r="H37" s="26"/>
      <c r="I37" s="44"/>
      <c r="J37" s="32"/>
      <c r="K37" s="32"/>
      <c r="L37" s="32"/>
      <c r="M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ht="30" x14ac:dyDescent="0.25">
      <c r="C38" s="26" t="s">
        <v>33</v>
      </c>
      <c r="D38" s="26"/>
      <c r="E38" s="28" t="s">
        <v>37</v>
      </c>
      <c r="F38" s="26"/>
      <c r="G38" s="28" t="s">
        <v>38</v>
      </c>
      <c r="H38" s="26"/>
      <c r="I38" s="44"/>
      <c r="J38" s="32"/>
      <c r="K38" s="32"/>
      <c r="L38" s="32"/>
      <c r="M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x14ac:dyDescent="0.25">
      <c r="C39" s="26"/>
      <c r="D39" s="26"/>
      <c r="E39" s="26"/>
      <c r="F39" s="26"/>
      <c r="G39" s="26"/>
      <c r="H39" s="26"/>
      <c r="I39" s="44"/>
      <c r="J39" s="32"/>
      <c r="K39" s="32"/>
      <c r="L39" s="32"/>
      <c r="M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25">
      <c r="C40" s="26"/>
      <c r="D40" s="26"/>
      <c r="E40" s="26"/>
      <c r="F40" s="26"/>
      <c r="G40" s="26"/>
      <c r="H40" s="26"/>
      <c r="I40" s="44"/>
      <c r="J40" s="32"/>
      <c r="K40" s="32"/>
      <c r="L40" s="32"/>
      <c r="M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x14ac:dyDescent="0.25">
      <c r="C41" s="25" t="s">
        <v>57</v>
      </c>
      <c r="D41" s="26"/>
      <c r="E41" s="49">
        <v>1489</v>
      </c>
      <c r="F41" s="26"/>
      <c r="G41" s="27">
        <v>578438</v>
      </c>
      <c r="H41" s="26"/>
      <c r="I41" s="44"/>
      <c r="J41" s="32"/>
      <c r="K41" s="32"/>
      <c r="L41" s="32"/>
      <c r="M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30" x14ac:dyDescent="0.25">
      <c r="C42" s="26" t="s">
        <v>34</v>
      </c>
      <c r="D42" s="26"/>
      <c r="E42" s="28" t="s">
        <v>37</v>
      </c>
      <c r="F42" s="26"/>
      <c r="G42" s="28" t="s">
        <v>38</v>
      </c>
      <c r="H42" s="26"/>
      <c r="I42" s="44"/>
      <c r="J42" s="32"/>
      <c r="K42" s="32"/>
      <c r="L42" s="32"/>
      <c r="M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x14ac:dyDescent="0.25">
      <c r="C43" s="26"/>
      <c r="D43" s="26"/>
      <c r="E43" s="26"/>
      <c r="F43" s="26"/>
      <c r="G43" s="26"/>
      <c r="H43" s="26"/>
      <c r="I43" s="44"/>
      <c r="J43" s="32"/>
      <c r="K43" s="32"/>
      <c r="L43" s="32"/>
      <c r="M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ht="18.75" x14ac:dyDescent="0.3">
      <c r="A45" s="35"/>
      <c r="B45" s="46" t="s">
        <v>39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x14ac:dyDescent="0.25">
      <c r="A47" s="35"/>
      <c r="B47" s="35"/>
      <c r="C47" s="35" t="s">
        <v>40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A48" s="35"/>
      <c r="B48" s="35"/>
      <c r="C48" s="35"/>
      <c r="D48" s="35"/>
      <c r="E48" s="50">
        <v>44207</v>
      </c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C50" s="25" t="s">
        <v>44</v>
      </c>
      <c r="D50" s="26"/>
      <c r="E50" s="27">
        <v>216825</v>
      </c>
      <c r="F50" s="26"/>
      <c r="G50" s="25" t="s">
        <v>57</v>
      </c>
      <c r="H50" s="26"/>
      <c r="I50" s="27">
        <v>1204622</v>
      </c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x14ac:dyDescent="0.25">
      <c r="C51" s="26" t="s">
        <v>28</v>
      </c>
      <c r="D51" s="26"/>
      <c r="E51" s="28" t="s">
        <v>41</v>
      </c>
      <c r="F51" s="26"/>
      <c r="G51" s="26" t="s">
        <v>32</v>
      </c>
      <c r="H51" s="26"/>
      <c r="I51" s="28" t="s">
        <v>41</v>
      </c>
      <c r="J51" s="26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x14ac:dyDescent="0.25">
      <c r="C55" s="25" t="s">
        <v>44</v>
      </c>
      <c r="D55" s="26"/>
      <c r="E55" s="27">
        <v>1407443</v>
      </c>
      <c r="F55" s="26"/>
      <c r="G55" s="25" t="s">
        <v>57</v>
      </c>
      <c r="H55" s="26"/>
      <c r="I55" s="27">
        <v>1270882</v>
      </c>
      <c r="J55" s="26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ht="30" x14ac:dyDescent="0.25">
      <c r="C56" s="28" t="s">
        <v>42</v>
      </c>
      <c r="D56" s="26"/>
      <c r="E56" s="28" t="s">
        <v>41</v>
      </c>
      <c r="F56" s="26"/>
      <c r="G56" s="28" t="s">
        <v>43</v>
      </c>
      <c r="H56" s="26"/>
      <c r="I56" s="28" t="s">
        <v>41</v>
      </c>
      <c r="J56" s="26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x14ac:dyDescent="0.25">
      <c r="A58" s="32"/>
      <c r="B58" s="32"/>
      <c r="C58" s="44"/>
      <c r="D58" s="44"/>
      <c r="E58" s="44"/>
      <c r="F58" s="44"/>
      <c r="G58" s="44"/>
      <c r="H58" s="44"/>
      <c r="I58" s="44"/>
      <c r="J58" s="44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A59" s="32"/>
      <c r="B59" s="32"/>
      <c r="C59" s="44"/>
      <c r="D59" s="44"/>
      <c r="E59" s="44"/>
      <c r="F59" s="44"/>
      <c r="G59" s="44"/>
      <c r="H59" s="44"/>
      <c r="I59" s="44"/>
      <c r="J59" s="44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32" customFormat="1" x14ac:dyDescent="0.25"/>
    <row r="68" spans="1:31" s="32" customFormat="1" x14ac:dyDescent="0.25"/>
    <row r="69" spans="1:31" s="32" customFormat="1" x14ac:dyDescent="0.25"/>
    <row r="70" spans="1:31" s="32" customFormat="1" x14ac:dyDescent="0.25"/>
    <row r="71" spans="1:31" s="32" customFormat="1" x14ac:dyDescent="0.25"/>
    <row r="72" spans="1:31" s="32" customFormat="1" x14ac:dyDescent="0.25"/>
    <row r="73" spans="1:31" s="32" customFormat="1" x14ac:dyDescent="0.25"/>
    <row r="74" spans="1:31" s="32" customFormat="1" x14ac:dyDescent="0.25"/>
    <row r="75" spans="1:31" s="32" customFormat="1" x14ac:dyDescent="0.25"/>
    <row r="76" spans="1:31" s="32" customFormat="1" x14ac:dyDescent="0.25"/>
    <row r="77" spans="1:31" s="32" customFormat="1" x14ac:dyDescent="0.25"/>
    <row r="78" spans="1:31" s="32" customFormat="1" x14ac:dyDescent="0.25"/>
    <row r="79" spans="1:31" s="32" customFormat="1" x14ac:dyDescent="0.25"/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</sheetData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2021-01-12T16:00:16Z</cp:lastPrinted>
  <dcterms:created xsi:type="dcterms:W3CDTF">2020-04-08T14:34:01Z</dcterms:created>
  <dcterms:modified xsi:type="dcterms:W3CDTF">2021-01-14T19:02:54Z</dcterms:modified>
</cp:coreProperties>
</file>